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PaBer\Vorlagen\"/>
    </mc:Choice>
  </mc:AlternateContent>
  <bookViews>
    <workbookView xWindow="0" yWindow="0" windowWidth="22635" windowHeight="9510"/>
  </bookViews>
  <sheets>
    <sheet name="Berechnung_Retention" sheetId="1" r:id="rId1"/>
    <sheet name="Technische Umsetzung" sheetId="2" r:id="rId2"/>
    <sheet name="Erläuterungen" sheetId="3" r:id="rId3"/>
    <sheet name="Berechnung" sheetId="4" state="hidden" r:id="rId4"/>
  </sheets>
  <definedNames>
    <definedName name="_1Excel_BuiltIn_Print_Area_2">'Technische Umsetzung'!#REF!</definedName>
    <definedName name="_xlnm.Print_Area" localSheetId="2">Erläuterungen!$A$1:$G$57</definedName>
  </definedNames>
  <calcPr calcId="162913"/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C44" i="1"/>
  <c r="B19" i="4" s="1"/>
  <c r="D46" i="1"/>
  <c r="E44" i="1" l="1"/>
  <c r="B26" i="4" s="1"/>
  <c r="C54" i="1" s="1"/>
  <c r="C53" i="1"/>
  <c r="D44" i="1" l="1"/>
  <c r="B24" i="4"/>
  <c r="C56" i="1" s="1"/>
  <c r="C57" i="1" s="1"/>
  <c r="B28" i="4" l="1"/>
</calcChain>
</file>

<file path=xl/sharedStrings.xml><?xml version="1.0" encoding="utf-8"?>
<sst xmlns="http://schemas.openxmlformats.org/spreadsheetml/2006/main" count="92" uniqueCount="83">
  <si>
    <t>Objektdaten</t>
  </si>
  <si>
    <t>Parz.-Nr.:</t>
  </si>
  <si>
    <t>Datum:</t>
  </si>
  <si>
    <t>Bezeichnung</t>
  </si>
  <si>
    <t>Dächer</t>
  </si>
  <si>
    <t>Schrägdach Ziegel</t>
  </si>
  <si>
    <t>Schrägdach Blech, Eternit, Glas</t>
  </si>
  <si>
    <t>Flachdach Kies</t>
  </si>
  <si>
    <t>Flachdach Blech / Beton</t>
  </si>
  <si>
    <t>Plätze / Wege</t>
  </si>
  <si>
    <t>Asphaltbeläge / Beton</t>
  </si>
  <si>
    <t>Sickerasphalt</t>
  </si>
  <si>
    <t>Chaussierung (Kies)</t>
  </si>
  <si>
    <t>Rasengittersteine</t>
  </si>
  <si>
    <t>Total</t>
  </si>
  <si>
    <t>Zulässiger Abflussbeiwert (ohne Retention):</t>
  </si>
  <si>
    <t>→ Durch die Wahl von Befestigungsmaterialen mit tiefen Abflussbeiwerten (Speicherung / verzögerte Ableitung von Regenwasser resp. teilweise Versickerung) kann das notwendige Retentionsvolumen massgeblich reduziert werden!</t>
  </si>
  <si>
    <t>→ Die Realisierung von Retentionsvolumen kleiner 1 m3 wird aus Gründen der Verhältnismässigkeit nicht verlangt. Entsprechende Berechnungsresultate werden daher nicht angezeigt.</t>
  </si>
  <si>
    <t>Ergebnisse:</t>
  </si>
  <si>
    <t>l/s (= Drosselwert)</t>
  </si>
  <si>
    <t>l/s</t>
  </si>
  <si>
    <t>Erforderliches Retentionsvolumen</t>
  </si>
  <si>
    <t>Empfehlung Durchflussöffnung rund</t>
  </si>
  <si>
    <t>mm</t>
  </si>
  <si>
    <t>(vgl. Systemskizze)</t>
  </si>
  <si>
    <t>Beispiel 1: Einfamilienhaus mit Normschacht (Betonrohr mit Boden) als Retentionsmassnahme</t>
  </si>
  <si>
    <r>
      <t>Drosselwert = 0.9 l/s, erforderliches Retentionsvolumen = 4.4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einfache runde Durchflussöffnung = 22 mm</t>
    </r>
  </si>
  <si>
    <t>Vor Retentionsschacht einen Schlammsammler vorsehen, um das Verstopfungsrisiko zu minimieren!</t>
  </si>
  <si>
    <t>Beispiel 2: Retentionsbecken und Betonsickerungsrohr-Schacht</t>
  </si>
  <si>
    <t>Drosselwert = 2.9 l/s, erforderliches Retentionsvolumen = 36.7 m3, einfache runde Durchflussöffnung = 39 mm</t>
  </si>
  <si>
    <t>Umzäunung vorsehen, um die Tier- und Pflanzenwelt vor Zugriffen zu schützen und um Unfällen vorzubeugen!</t>
  </si>
  <si>
    <t xml:space="preserve">Viele weitere Beispiele von in der Region ausgeführten Retentionsmöglichkeiten sind im </t>
  </si>
  <si>
    <t xml:space="preserve">Ordner "Regenwasserbewirtschaftung" auf der Gemeinde (Gemeindebauamt) einsehbar </t>
  </si>
  <si>
    <t>(inkl. Plangrundlagen und Kontaktadressen).</t>
  </si>
  <si>
    <t>Dimensionierung Retentionsanlage</t>
  </si>
  <si>
    <t>V 1.0</t>
  </si>
  <si>
    <t>Niederschlagsdaten:</t>
  </si>
  <si>
    <t>Bemerkungen</t>
  </si>
  <si>
    <t>Jährlichkeit z</t>
  </si>
  <si>
    <t>Jahre</t>
  </si>
  <si>
    <t>Fixwert</t>
  </si>
  <si>
    <t>Orstkonstante k = f(z)</t>
  </si>
  <si>
    <r>
      <t>l/m</t>
    </r>
    <r>
      <rPr>
        <vertAlign val="superscript"/>
        <sz val="10"/>
        <rFont val="Arial"/>
        <family val="2"/>
      </rPr>
      <t>2</t>
    </r>
  </si>
  <si>
    <t>Ortskonstante B</t>
  </si>
  <si>
    <t>min.</t>
  </si>
  <si>
    <t>Anlagedaten:</t>
  </si>
  <si>
    <t>Zeitraum für Bestimmung max. Ablaufwassermenge T</t>
  </si>
  <si>
    <t>Gemeinde Nr.</t>
  </si>
  <si>
    <t>Eingabe in Dropdownfeld auf Frontseite</t>
  </si>
  <si>
    <t>Zone Nr.</t>
  </si>
  <si>
    <r>
      <t xml:space="preserve">Gesamtabflussbeiwert Soll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</si>
  <si>
    <t>-</t>
  </si>
  <si>
    <t>Gemäss GEP: Je nach Gemeinde und Zone</t>
  </si>
  <si>
    <r>
      <t>Zulässige Ablaufwassermenge Q</t>
    </r>
    <r>
      <rPr>
        <vertAlign val="subscript"/>
        <sz val="10"/>
        <rFont val="Arial"/>
        <family val="2"/>
      </rPr>
      <t>a,zul</t>
    </r>
    <r>
      <rPr>
        <sz val="10"/>
        <rFont val="Arial"/>
        <family val="2"/>
      </rPr>
      <t xml:space="preserve"> = f(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  <family val="2"/>
      </rPr>
      <t>) = s</t>
    </r>
  </si>
  <si>
    <t>Berechnet: Ared,soll * k/((B+T)*60)</t>
  </si>
  <si>
    <r>
      <t>m</t>
    </r>
    <r>
      <rPr>
        <vertAlign val="superscript"/>
        <sz val="10"/>
        <rFont val="Arial"/>
        <family val="2"/>
      </rPr>
      <t>3</t>
    </r>
  </si>
  <si>
    <t>Berechnet:</t>
  </si>
  <si>
    <r>
      <t>Maximal anfallende Wassermenge Q</t>
    </r>
    <r>
      <rPr>
        <vertAlign val="subscript"/>
        <sz val="10"/>
        <rFont val="Arial"/>
        <family val="2"/>
      </rPr>
      <t>max</t>
    </r>
  </si>
  <si>
    <t>Berechneter Zufluss ins Retentionsbecken: Ared * k/((B+T)*60)</t>
  </si>
  <si>
    <t>Zeitbedarf um das Retentionsvolumen zu leeren</t>
  </si>
  <si>
    <t>h</t>
  </si>
  <si>
    <t>Berechnet aus Volumen und Abflusswassermenge</t>
  </si>
  <si>
    <t>Sachbearbeiter:</t>
  </si>
  <si>
    <t>Befestigte, beregnete Flächen einer Liegenschaft, an die Meteorwasserkanalisation angeschlossen:</t>
  </si>
  <si>
    <t>Rasen, übrige Flächen</t>
  </si>
  <si>
    <t>Abflussbeiwert ψ [-]</t>
  </si>
  <si>
    <r>
      <rPr>
        <b/>
        <sz val="10.5"/>
        <rFont val="Frutiger LT Com 45 Light"/>
        <family val="2"/>
      </rPr>
      <t>Fläche A</t>
    </r>
    <r>
      <rPr>
        <b/>
        <sz val="10"/>
        <rFont val="Frutiger LT Com 45 Light"/>
        <family val="2"/>
      </rPr>
      <t xml:space="preserve"> [</t>
    </r>
    <r>
      <rPr>
        <b/>
        <sz val="10.5"/>
        <rFont val="Frutiger LT Com 45 Light"/>
        <family val="2"/>
      </rPr>
      <t>m</t>
    </r>
    <r>
      <rPr>
        <b/>
        <vertAlign val="superscript"/>
        <sz val="10"/>
        <rFont val="Frutiger LT Com 45 Light"/>
        <family val="2"/>
      </rPr>
      <t>2</t>
    </r>
    <r>
      <rPr>
        <b/>
        <sz val="10"/>
        <rFont val="Frutiger LT Com 45 Light"/>
        <family val="2"/>
      </rPr>
      <t>]</t>
    </r>
  </si>
  <si>
    <r>
      <rPr>
        <b/>
        <sz val="10.5"/>
        <rFont val="Frutiger LT Com 45 Light"/>
        <family val="2"/>
      </rPr>
      <t>Red. Fläche A</t>
    </r>
    <r>
      <rPr>
        <b/>
        <vertAlign val="subscript"/>
        <sz val="10.5"/>
        <rFont val="Frutiger LT Com 45 Light"/>
        <family val="2"/>
      </rPr>
      <t>red</t>
    </r>
    <r>
      <rPr>
        <b/>
        <sz val="10.5"/>
        <rFont val="Frutiger LT Com 45 Light"/>
        <family val="2"/>
      </rPr>
      <t xml:space="preserve"> [m</t>
    </r>
    <r>
      <rPr>
        <b/>
        <vertAlign val="superscript"/>
        <sz val="10"/>
        <rFont val="Frutiger LT Com 45 Light"/>
        <family val="2"/>
      </rPr>
      <t>2</t>
    </r>
    <r>
      <rPr>
        <b/>
        <sz val="10.5"/>
        <rFont val="Frutiger LT Com 45 Light"/>
        <family val="2"/>
      </rPr>
      <t>]</t>
    </r>
  </si>
  <si>
    <t>Flachdach begrünt (Aufbaudicke kleiner 10 cm)</t>
  </si>
  <si>
    <t>Flachdach begrünt (Aufbaudicke 10 cm bis 25 cm)</t>
  </si>
  <si>
    <t>Flachdach begrünt (Aufbaudicke grösser 25 cm)</t>
  </si>
  <si>
    <t>Pflästerung / Betonverbundsteine (geschlossene Fugen)</t>
  </si>
  <si>
    <t>Pflästerung / Betonverb.st. (Splittfugen; Fugenanteil mind. 10%)</t>
  </si>
  <si>
    <t>Pflästerung / Betonverb.st. (Splittfugen; Fugenanteil mind. 20%)</t>
  </si>
  <si>
    <t>Sickersteine (wasserdurchlässige Pflastersteine)</t>
  </si>
  <si>
    <r>
      <t>Ablaufwassermenge Wiesland Q</t>
    </r>
    <r>
      <rPr>
        <b/>
        <vertAlign val="subscript"/>
        <sz val="10.5"/>
        <rFont val="Frutiger LT Com 45 Light"/>
        <family val="2"/>
      </rPr>
      <t>nat</t>
    </r>
    <r>
      <rPr>
        <b/>
        <sz val="10.5"/>
        <rFont val="Frutiger LT Com 45 Light"/>
        <family val="2"/>
      </rPr>
      <t xml:space="preserve"> </t>
    </r>
  </si>
  <si>
    <r>
      <t>Maximal anfallende Wassermenge Q</t>
    </r>
    <r>
      <rPr>
        <vertAlign val="subscript"/>
        <sz val="10"/>
        <rFont val="Frutiger LT Com 45 Light"/>
        <family val="2"/>
      </rPr>
      <t>max</t>
    </r>
  </si>
  <si>
    <r>
      <t>m</t>
    </r>
    <r>
      <rPr>
        <b/>
        <vertAlign val="superscript"/>
        <sz val="10.5"/>
        <rFont val="Frutiger LT Com 45 Light"/>
        <family val="2"/>
      </rPr>
      <t>3</t>
    </r>
  </si>
  <si>
    <t>Berechnung von Retentionsanlagen</t>
  </si>
  <si>
    <t>Bauvorhaben:</t>
  </si>
  <si>
    <t>Standort:</t>
  </si>
  <si>
    <t>Bauherrschaft</t>
  </si>
  <si>
    <t>Version vom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</si>
</sst>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 * #,##0.00_ ;_ * \-#,##0.00_ ;_ * \-??_ ;_ @_ "/>
    <numFmt numFmtId="166" formatCode="_ * #,##0_ ;_ * \-#,##0_ ;_ * \-??_ ;_ @_ "/>
    <numFmt numFmtId="167" formatCode="0.0"/>
    <numFmt numFmtId="168" formatCode="0.000"/>
  </numFmts>
  <fonts count="45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i/>
      <sz val="16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name val="ITC Officina Sans Book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Frutiger LT Com 45 Light"/>
      <family val="2"/>
    </font>
    <font>
      <sz val="12"/>
      <name val="Frutiger LT Com 45 Light"/>
      <family val="2"/>
    </font>
    <font>
      <b/>
      <i/>
      <sz val="12"/>
      <name val="Frutiger LT Com 45 Light"/>
      <family val="2"/>
    </font>
    <font>
      <b/>
      <sz val="14"/>
      <name val="Frutiger LT Com 45 Light"/>
      <family val="2"/>
    </font>
    <font>
      <b/>
      <sz val="11"/>
      <name val="Frutiger LT Com 45 Light"/>
      <family val="2"/>
    </font>
    <font>
      <sz val="11"/>
      <name val="Frutiger LT Com 45 Light"/>
      <family val="2"/>
    </font>
    <font>
      <b/>
      <sz val="10"/>
      <name val="Frutiger LT Com 45 Light"/>
      <family val="2"/>
    </font>
    <font>
      <b/>
      <vertAlign val="superscript"/>
      <sz val="10"/>
      <name val="Frutiger LT Com 45 Light"/>
      <family val="2"/>
    </font>
    <font>
      <b/>
      <i/>
      <sz val="11"/>
      <name val="Frutiger LT Com 45 Light"/>
      <family val="2"/>
    </font>
    <font>
      <sz val="9"/>
      <name val="Frutiger LT Com 45 Light"/>
      <family val="2"/>
    </font>
    <font>
      <b/>
      <sz val="10.5"/>
      <name val="Frutiger LT Com 45 Light"/>
      <family val="2"/>
    </font>
    <font>
      <b/>
      <sz val="24"/>
      <name val="Frutiger LT Com 45 Light"/>
      <family val="2"/>
    </font>
    <font>
      <b/>
      <vertAlign val="subscript"/>
      <sz val="10.5"/>
      <name val="Frutiger LT Com 45 Light"/>
      <family val="2"/>
    </font>
    <font>
      <vertAlign val="subscript"/>
      <sz val="10"/>
      <name val="Frutiger LT Com 45 Light"/>
      <family val="2"/>
    </font>
    <font>
      <b/>
      <vertAlign val="superscript"/>
      <sz val="10.5"/>
      <name val="Frutiger LT Com 45 Light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0.7999816888943144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165" fontId="29" fillId="0" borderId="0" applyFill="0" applyBorder="0" applyAlignment="0" applyProtection="0"/>
    <xf numFmtId="0" fontId="9" fillId="21" borderId="0" applyNumberFormat="0" applyBorder="0" applyAlignment="0" applyProtection="0"/>
    <xf numFmtId="0" fontId="29" fillId="22" borderId="4" applyNumberFormat="0" applyAlignment="0" applyProtection="0"/>
    <xf numFmtId="0" fontId="10" fillId="3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3" borderId="9" applyNumberFormat="0" applyAlignment="0" applyProtection="0"/>
  </cellStyleXfs>
  <cellXfs count="126">
    <xf numFmtId="0" fontId="0" fillId="0" borderId="0" xfId="0"/>
    <xf numFmtId="0" fontId="0" fillId="23" borderId="0" xfId="0" applyFill="1"/>
    <xf numFmtId="0" fontId="0" fillId="24" borderId="0" xfId="0" applyFill="1" applyBorder="1"/>
    <xf numFmtId="0" fontId="0" fillId="24" borderId="0" xfId="0" applyFill="1"/>
    <xf numFmtId="0" fontId="21" fillId="0" borderId="0" xfId="0" applyFont="1"/>
    <xf numFmtId="0" fontId="20" fillId="0" borderId="0" xfId="0" applyFont="1"/>
    <xf numFmtId="0" fontId="23" fillId="0" borderId="0" xfId="0" applyFont="1"/>
    <xf numFmtId="0" fontId="21" fillId="24" borderId="0" xfId="0" applyFont="1" applyFill="1" applyBorder="1"/>
    <xf numFmtId="0" fontId="20" fillId="24" borderId="0" xfId="0" applyFont="1" applyFill="1" applyBorder="1"/>
    <xf numFmtId="0" fontId="19" fillId="24" borderId="0" xfId="0" applyFont="1" applyFill="1" applyBorder="1" applyAlignment="1">
      <alignment horizontal="center"/>
    </xf>
    <xf numFmtId="0" fontId="24" fillId="0" borderId="0" xfId="0" applyFont="1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0" fillId="0" borderId="10" xfId="0" applyFill="1" applyBorder="1" applyProtection="1">
      <protection hidden="1"/>
    </xf>
    <xf numFmtId="0" fontId="0" fillId="0" borderId="0" xfId="0" applyBorder="1" applyProtection="1">
      <protection hidden="1"/>
    </xf>
    <xf numFmtId="0" fontId="25" fillId="0" borderId="0" xfId="0" applyFont="1" applyBorder="1" applyProtection="1">
      <protection hidden="1"/>
    </xf>
    <xf numFmtId="2" fontId="19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Fill="1" applyBorder="1" applyAlignment="1" applyProtection="1">
      <alignment vertical="center"/>
      <protection hidden="1"/>
    </xf>
    <xf numFmtId="168" fontId="0" fillId="0" borderId="10" xfId="0" applyNumberFormat="1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4" fontId="0" fillId="0" borderId="10" xfId="0" applyNumberForma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Protection="1"/>
    <xf numFmtId="2" fontId="0" fillId="0" borderId="10" xfId="0" applyNumberFormat="1" applyFill="1" applyBorder="1" applyProtection="1"/>
    <xf numFmtId="0" fontId="30" fillId="24" borderId="0" xfId="0" applyFont="1" applyFill="1" applyProtection="1"/>
    <xf numFmtId="0" fontId="30" fillId="23" borderId="0" xfId="0" applyFont="1" applyFill="1" applyProtection="1"/>
    <xf numFmtId="0" fontId="31" fillId="24" borderId="0" xfId="0" applyFont="1" applyFill="1" applyProtection="1"/>
    <xf numFmtId="0" fontId="32" fillId="24" borderId="0" xfId="0" applyFont="1" applyFill="1" applyBorder="1" applyAlignment="1" applyProtection="1">
      <alignment horizontal="center"/>
      <protection hidden="1"/>
    </xf>
    <xf numFmtId="0" fontId="31" fillId="23" borderId="0" xfId="0" applyFont="1" applyFill="1" applyProtection="1"/>
    <xf numFmtId="0" fontId="33" fillId="24" borderId="14" xfId="0" applyFont="1" applyFill="1" applyBorder="1" applyProtection="1">
      <protection hidden="1"/>
    </xf>
    <xf numFmtId="0" fontId="31" fillId="24" borderId="14" xfId="0" applyFont="1" applyFill="1" applyBorder="1" applyProtection="1">
      <protection hidden="1"/>
    </xf>
    <xf numFmtId="0" fontId="31" fillId="23" borderId="0" xfId="0" applyFont="1" applyFill="1" applyProtection="1">
      <protection locked="0"/>
    </xf>
    <xf numFmtId="0" fontId="35" fillId="23" borderId="0" xfId="0" applyFont="1" applyFill="1" applyAlignment="1" applyProtection="1">
      <alignment vertical="center"/>
      <protection locked="0"/>
    </xf>
    <xf numFmtId="0" fontId="35" fillId="23" borderId="0" xfId="0" applyFont="1" applyFill="1" applyAlignment="1" applyProtection="1">
      <alignment vertical="center"/>
    </xf>
    <xf numFmtId="0" fontId="35" fillId="24" borderId="0" xfId="0" applyFont="1" applyFill="1" applyBorder="1" applyAlignment="1" applyProtection="1">
      <alignment vertical="center"/>
      <protection hidden="1"/>
    </xf>
    <xf numFmtId="0" fontId="35" fillId="24" borderId="0" xfId="0" applyFont="1" applyFill="1" applyProtection="1">
      <protection hidden="1"/>
    </xf>
    <xf numFmtId="0" fontId="35" fillId="23" borderId="0" xfId="0" applyFont="1" applyFill="1" applyProtection="1"/>
    <xf numFmtId="0" fontId="36" fillId="26" borderId="10" xfId="0" applyFont="1" applyFill="1" applyBorder="1" applyAlignment="1" applyProtection="1">
      <alignment horizontal="center" vertical="center"/>
      <protection hidden="1"/>
    </xf>
    <xf numFmtId="0" fontId="35" fillId="23" borderId="0" xfId="0" applyFont="1" applyFill="1" applyProtection="1">
      <protection locked="0"/>
    </xf>
    <xf numFmtId="0" fontId="34" fillId="23" borderId="0" xfId="0" applyFont="1" applyFill="1" applyProtection="1"/>
    <xf numFmtId="0" fontId="35" fillId="23" borderId="0" xfId="0" applyFont="1" applyFill="1" applyBorder="1" applyAlignment="1" applyProtection="1">
      <alignment horizontal="center"/>
    </xf>
    <xf numFmtId="0" fontId="35" fillId="23" borderId="0" xfId="0" applyFont="1" applyFill="1" applyBorder="1" applyProtection="1"/>
    <xf numFmtId="167" fontId="34" fillId="7" borderId="20" xfId="0" applyNumberFormat="1" applyFont="1" applyFill="1" applyBorder="1" applyProtection="1">
      <protection hidden="1"/>
    </xf>
    <xf numFmtId="167" fontId="34" fillId="15" borderId="16" xfId="0" applyNumberFormat="1" applyFont="1" applyFill="1" applyBorder="1" applyProtection="1">
      <protection hidden="1"/>
    </xf>
    <xf numFmtId="0" fontId="35" fillId="15" borderId="19" xfId="0" applyFont="1" applyFill="1" applyBorder="1" applyProtection="1">
      <protection hidden="1"/>
    </xf>
    <xf numFmtId="0" fontId="30" fillId="23" borderId="0" xfId="0" applyFont="1" applyFill="1" applyProtection="1">
      <protection locked="0"/>
    </xf>
    <xf numFmtId="0" fontId="40" fillId="24" borderId="0" xfId="0" applyFont="1" applyFill="1" applyAlignment="1" applyProtection="1">
      <alignment vertical="top"/>
    </xf>
    <xf numFmtId="0" fontId="39" fillId="24" borderId="0" xfId="0" applyFont="1" applyFill="1" applyAlignment="1" applyProtection="1">
      <alignment vertical="top"/>
    </xf>
    <xf numFmtId="0" fontId="40" fillId="24" borderId="0" xfId="0" applyFont="1" applyFill="1" applyProtection="1">
      <protection hidden="1"/>
    </xf>
    <xf numFmtId="0" fontId="40" fillId="24" borderId="0" xfId="0" applyFont="1" applyFill="1" applyBorder="1" applyAlignment="1" applyProtection="1">
      <alignment vertical="center"/>
      <protection hidden="1"/>
    </xf>
    <xf numFmtId="0" fontId="40" fillId="26" borderId="10" xfId="0" applyFont="1" applyFill="1" applyBorder="1" applyAlignment="1" applyProtection="1">
      <alignment vertical="center"/>
      <protection hidden="1"/>
    </xf>
    <xf numFmtId="0" fontId="40" fillId="26" borderId="10" xfId="0" applyFont="1" applyFill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left"/>
    </xf>
    <xf numFmtId="166" fontId="30" fillId="25" borderId="15" xfId="31" applyNumberFormat="1" applyFont="1" applyFill="1" applyBorder="1" applyAlignment="1" applyProtection="1">
      <alignment horizontal="center"/>
      <protection locked="0"/>
    </xf>
    <xf numFmtId="2" fontId="30" fillId="0" borderId="15" xfId="0" applyNumberFormat="1" applyFont="1" applyFill="1" applyBorder="1" applyAlignment="1" applyProtection="1">
      <alignment horizontal="center"/>
    </xf>
    <xf numFmtId="166" fontId="30" fillId="0" borderId="15" xfId="31" applyNumberFormat="1" applyFont="1" applyFill="1" applyBorder="1" applyAlignment="1" applyProtection="1">
      <protection hidden="1"/>
    </xf>
    <xf numFmtId="0" fontId="30" fillId="0" borderId="10" xfId="0" applyFont="1" applyBorder="1" applyAlignment="1" applyProtection="1">
      <alignment horizontal="left"/>
    </xf>
    <xf numFmtId="166" fontId="30" fillId="25" borderId="10" xfId="31" applyNumberFormat="1" applyFont="1" applyFill="1" applyBorder="1" applyAlignment="1" applyProtection="1">
      <alignment horizontal="center"/>
      <protection locked="0"/>
    </xf>
    <xf numFmtId="2" fontId="30" fillId="0" borderId="10" xfId="0" applyNumberFormat="1" applyFont="1" applyFill="1" applyBorder="1" applyAlignment="1" applyProtection="1">
      <alignment horizontal="center"/>
    </xf>
    <xf numFmtId="166" fontId="30" fillId="0" borderId="10" xfId="31" applyNumberFormat="1" applyFont="1" applyFill="1" applyBorder="1" applyAlignment="1" applyProtection="1">
      <protection hidden="1"/>
    </xf>
    <xf numFmtId="0" fontId="30" fillId="0" borderId="15" xfId="0" applyFont="1" applyBorder="1" applyProtection="1"/>
    <xf numFmtId="0" fontId="30" fillId="0" borderId="10" xfId="0" applyFont="1" applyBorder="1" applyProtection="1"/>
    <xf numFmtId="164" fontId="40" fillId="0" borderId="10" xfId="0" applyNumberFormat="1" applyFont="1" applyFill="1" applyBorder="1" applyProtection="1">
      <protection hidden="1"/>
    </xf>
    <xf numFmtId="2" fontId="40" fillId="0" borderId="10" xfId="0" applyNumberFormat="1" applyFont="1" applyFill="1" applyBorder="1" applyAlignment="1" applyProtection="1">
      <alignment horizontal="center"/>
      <protection hidden="1"/>
    </xf>
    <xf numFmtId="166" fontId="40" fillId="0" borderId="10" xfId="31" applyNumberFormat="1" applyFont="1" applyFill="1" applyBorder="1" applyAlignment="1" applyProtection="1">
      <protection hidden="1"/>
    </xf>
    <xf numFmtId="0" fontId="40" fillId="7" borderId="21" xfId="0" applyFont="1" applyFill="1" applyBorder="1" applyAlignment="1" applyProtection="1">
      <protection hidden="1"/>
    </xf>
    <xf numFmtId="0" fontId="40" fillId="15" borderId="17" xfId="0" applyFont="1" applyFill="1" applyBorder="1" applyProtection="1">
      <protection hidden="1"/>
    </xf>
    <xf numFmtId="1" fontId="30" fillId="15" borderId="18" xfId="0" applyNumberFormat="1" applyFont="1" applyFill="1" applyBorder="1" applyAlignment="1" applyProtection="1">
      <alignment horizontal="right"/>
      <protection hidden="1"/>
    </xf>
    <xf numFmtId="14" fontId="35" fillId="24" borderId="0" xfId="0" applyNumberFormat="1" applyFont="1" applyFill="1" applyBorder="1" applyAlignment="1" applyProtection="1">
      <alignment horizontal="left" vertical="center"/>
    </xf>
    <xf numFmtId="0" fontId="35" fillId="30" borderId="0" xfId="0" applyFont="1" applyFill="1" applyProtection="1"/>
    <xf numFmtId="0" fontId="35" fillId="31" borderId="0" xfId="0" applyFont="1" applyFill="1" applyProtection="1">
      <protection hidden="1"/>
    </xf>
    <xf numFmtId="164" fontId="35" fillId="31" borderId="0" xfId="0" applyNumberFormat="1" applyFont="1" applyFill="1" applyBorder="1" applyProtection="1">
      <protection hidden="1"/>
    </xf>
    <xf numFmtId="2" fontId="35" fillId="31" borderId="0" xfId="0" applyNumberFormat="1" applyFont="1" applyFill="1" applyBorder="1" applyAlignment="1" applyProtection="1">
      <alignment horizontal="center"/>
      <protection hidden="1"/>
    </xf>
    <xf numFmtId="166" fontId="35" fillId="31" borderId="0" xfId="31" applyNumberFormat="1" applyFont="1" applyFill="1" applyBorder="1" applyAlignment="1" applyProtection="1">
      <protection hidden="1"/>
    </xf>
    <xf numFmtId="0" fontId="30" fillId="31" borderId="0" xfId="0" applyFont="1" applyFill="1" applyProtection="1">
      <protection hidden="1"/>
    </xf>
    <xf numFmtId="0" fontId="30" fillId="31" borderId="0" xfId="0" applyFont="1" applyFill="1" applyAlignment="1" applyProtection="1">
      <alignment horizontal="right"/>
      <protection hidden="1"/>
    </xf>
    <xf numFmtId="2" fontId="30" fillId="31" borderId="0" xfId="0" applyNumberFormat="1" applyFont="1" applyFill="1" applyAlignment="1" applyProtection="1">
      <alignment horizontal="center"/>
      <protection hidden="1"/>
    </xf>
    <xf numFmtId="0" fontId="40" fillId="31" borderId="13" xfId="0" applyFont="1" applyFill="1" applyBorder="1" applyProtection="1">
      <protection hidden="1"/>
    </xf>
    <xf numFmtId="164" fontId="35" fillId="31" borderId="0" xfId="0" applyNumberFormat="1" applyFont="1" applyFill="1" applyProtection="1">
      <protection hidden="1"/>
    </xf>
    <xf numFmtId="2" fontId="35" fillId="31" borderId="0" xfId="0" applyNumberFormat="1" applyFont="1" applyFill="1" applyAlignment="1" applyProtection="1">
      <alignment horizontal="center"/>
      <protection hidden="1"/>
    </xf>
    <xf numFmtId="0" fontId="33" fillId="31" borderId="12" xfId="0" applyFont="1" applyFill="1" applyBorder="1" applyProtection="1">
      <protection hidden="1"/>
    </xf>
    <xf numFmtId="0" fontId="30" fillId="31" borderId="12" xfId="0" applyFont="1" applyFill="1" applyBorder="1" applyProtection="1">
      <protection hidden="1"/>
    </xf>
    <xf numFmtId="0" fontId="35" fillId="31" borderId="12" xfId="0" applyFont="1" applyFill="1" applyBorder="1" applyProtection="1">
      <protection hidden="1"/>
    </xf>
    <xf numFmtId="0" fontId="35" fillId="31" borderId="0" xfId="0" applyFont="1" applyFill="1" applyBorder="1" applyProtection="1">
      <protection hidden="1"/>
    </xf>
    <xf numFmtId="0" fontId="35" fillId="31" borderId="0" xfId="0" applyFont="1" applyFill="1" applyBorder="1" applyAlignment="1" applyProtection="1">
      <alignment horizontal="center"/>
      <protection hidden="1"/>
    </xf>
    <xf numFmtId="0" fontId="35" fillId="31" borderId="0" xfId="0" applyFont="1" applyFill="1" applyProtection="1"/>
    <xf numFmtId="0" fontId="30" fillId="31" borderId="0" xfId="0" applyFont="1" applyFill="1" applyBorder="1" applyProtection="1">
      <protection hidden="1"/>
    </xf>
    <xf numFmtId="2" fontId="34" fillId="31" borderId="0" xfId="0" applyNumberFormat="1" applyFont="1" applyFill="1" applyBorder="1" applyProtection="1">
      <protection hidden="1"/>
    </xf>
    <xf numFmtId="0" fontId="34" fillId="31" borderId="0" xfId="0" applyFont="1" applyFill="1" applyBorder="1" applyProtection="1">
      <protection hidden="1"/>
    </xf>
    <xf numFmtId="167" fontId="34" fillId="31" borderId="0" xfId="0" applyNumberFormat="1" applyFont="1" applyFill="1" applyBorder="1" applyProtection="1">
      <protection hidden="1"/>
    </xf>
    <xf numFmtId="0" fontId="40" fillId="31" borderId="0" xfId="0" applyFont="1" applyFill="1" applyProtection="1">
      <protection hidden="1"/>
    </xf>
    <xf numFmtId="167" fontId="35" fillId="31" borderId="0" xfId="0" applyNumberFormat="1" applyFont="1" applyFill="1" applyBorder="1" applyProtection="1">
      <protection hidden="1"/>
    </xf>
    <xf numFmtId="0" fontId="30" fillId="24" borderId="0" xfId="0" applyFont="1" applyFill="1" applyAlignment="1" applyProtection="1">
      <alignment horizontal="right"/>
    </xf>
    <xf numFmtId="0" fontId="30" fillId="32" borderId="0" xfId="0" applyFont="1" applyFill="1" applyProtection="1"/>
    <xf numFmtId="0" fontId="31" fillId="32" borderId="0" xfId="0" applyFont="1" applyFill="1" applyProtection="1"/>
    <xf numFmtId="0" fontId="31" fillId="32" borderId="0" xfId="0" applyFont="1" applyFill="1" applyProtection="1">
      <protection locked="0"/>
    </xf>
    <xf numFmtId="0" fontId="35" fillId="32" borderId="0" xfId="0" applyFont="1" applyFill="1" applyAlignment="1" applyProtection="1">
      <alignment vertical="center"/>
      <protection locked="0"/>
    </xf>
    <xf numFmtId="0" fontId="35" fillId="32" borderId="0" xfId="0" applyFont="1" applyFill="1" applyAlignment="1" applyProtection="1">
      <alignment vertical="center"/>
    </xf>
    <xf numFmtId="0" fontId="35" fillId="32" borderId="0" xfId="0" applyFont="1" applyFill="1" applyProtection="1"/>
    <xf numFmtId="0" fontId="35" fillId="32" borderId="0" xfId="0" applyFont="1" applyFill="1" applyProtection="1">
      <protection locked="0"/>
    </xf>
    <xf numFmtId="0" fontId="34" fillId="32" borderId="0" xfId="0" applyFont="1" applyFill="1" applyProtection="1"/>
    <xf numFmtId="0" fontId="35" fillId="32" borderId="0" xfId="0" applyFont="1" applyFill="1" applyBorder="1" applyAlignment="1" applyProtection="1">
      <alignment horizontal="center"/>
    </xf>
    <xf numFmtId="0" fontId="35" fillId="32" borderId="0" xfId="0" applyFont="1" applyFill="1" applyBorder="1" applyProtection="1"/>
    <xf numFmtId="0" fontId="30" fillId="24" borderId="11" xfId="0" applyFont="1" applyFill="1" applyBorder="1" applyAlignment="1" applyProtection="1">
      <alignment horizontal="left"/>
      <protection locked="0"/>
    </xf>
    <xf numFmtId="0" fontId="40" fillId="27" borderId="22" xfId="0" applyFont="1" applyFill="1" applyBorder="1" applyAlignment="1" applyProtection="1">
      <alignment horizontal="left" vertical="top" wrapText="1" indent="1" shrinkToFit="1" readingOrder="1"/>
      <protection hidden="1"/>
    </xf>
    <xf numFmtId="0" fontId="40" fillId="27" borderId="23" xfId="0" applyFont="1" applyFill="1" applyBorder="1" applyAlignment="1" applyProtection="1">
      <alignment horizontal="left" vertical="top" wrapText="1" indent="1" shrinkToFit="1" readingOrder="1"/>
      <protection hidden="1"/>
    </xf>
    <xf numFmtId="0" fontId="40" fillId="27" borderId="24" xfId="0" applyFont="1" applyFill="1" applyBorder="1" applyAlignment="1" applyProtection="1">
      <alignment horizontal="left" vertical="top" wrapText="1" indent="1" shrinkToFit="1" readingOrder="1"/>
      <protection hidden="1"/>
    </xf>
    <xf numFmtId="0" fontId="40" fillId="27" borderId="25" xfId="0" applyFont="1" applyFill="1" applyBorder="1" applyAlignment="1" applyProtection="1">
      <alignment horizontal="left" vertical="top" wrapText="1" indent="1" shrinkToFit="1" readingOrder="1"/>
      <protection hidden="1"/>
    </xf>
    <xf numFmtId="0" fontId="40" fillId="27" borderId="12" xfId="0" applyFont="1" applyFill="1" applyBorder="1" applyAlignment="1" applyProtection="1">
      <alignment horizontal="left" vertical="top" wrapText="1" indent="1" shrinkToFit="1" readingOrder="1"/>
      <protection hidden="1"/>
    </xf>
    <xf numFmtId="0" fontId="40" fillId="27" borderId="26" xfId="0" applyFont="1" applyFill="1" applyBorder="1" applyAlignment="1" applyProtection="1">
      <alignment horizontal="left" vertical="top" wrapText="1" indent="1" shrinkToFit="1" readingOrder="1"/>
      <protection hidden="1"/>
    </xf>
    <xf numFmtId="14" fontId="30" fillId="24" borderId="11" xfId="0" applyNumberFormat="1" applyFont="1" applyFill="1" applyBorder="1" applyAlignment="1" applyProtection="1">
      <alignment horizontal="left"/>
      <protection locked="0"/>
    </xf>
    <xf numFmtId="0" fontId="40" fillId="28" borderId="0" xfId="0" applyFont="1" applyFill="1" applyProtection="1">
      <protection hidden="1"/>
    </xf>
    <xf numFmtId="0" fontId="40" fillId="29" borderId="27" xfId="0" applyFont="1" applyFill="1" applyBorder="1" applyProtection="1"/>
    <xf numFmtId="0" fontId="40" fillId="29" borderId="28" xfId="0" applyFont="1" applyFill="1" applyBorder="1" applyProtection="1"/>
    <xf numFmtId="0" fontId="40" fillId="29" borderId="29" xfId="0" applyFont="1" applyFill="1" applyBorder="1" applyProtection="1"/>
    <xf numFmtId="0" fontId="38" fillId="0" borderId="30" xfId="0" applyFont="1" applyBorder="1" applyProtection="1"/>
    <xf numFmtId="0" fontId="38" fillId="0" borderId="31" xfId="0" applyFont="1" applyBorder="1" applyProtection="1"/>
    <xf numFmtId="0" fontId="38" fillId="0" borderId="32" xfId="0" applyFont="1" applyBorder="1" applyProtection="1"/>
    <xf numFmtId="0" fontId="30" fillId="24" borderId="33" xfId="0" applyFont="1" applyFill="1" applyBorder="1" applyAlignment="1" applyProtection="1">
      <alignment horizontal="left"/>
      <protection locked="0" hidden="1"/>
    </xf>
    <xf numFmtId="0" fontId="30" fillId="24" borderId="11" xfId="0" applyFont="1" applyFill="1" applyBorder="1" applyAlignment="1" applyProtection="1">
      <alignment horizontal="left"/>
      <protection locked="0" hidden="1"/>
    </xf>
    <xf numFmtId="0" fontId="41" fillId="24" borderId="23" xfId="0" applyFont="1" applyFill="1" applyBorder="1" applyAlignment="1" applyProtection="1">
      <alignment horizontal="left"/>
      <protection hidden="1"/>
    </xf>
    <xf numFmtId="0" fontId="0" fillId="0" borderId="23" xfId="0" applyBorder="1" applyAlignment="1">
      <alignment horizontal="left"/>
    </xf>
  </cellXfs>
  <cellStyles count="43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/>
    <cellStyle name="Erklärender Text" xfId="29" builtinId="53" customBuiltin="1"/>
    <cellStyle name="Gut" xfId="30" builtinId="26" customBuiltin="1"/>
    <cellStyle name="Komma" xfId="31" builtinId="3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Überschrift 5" xfId="39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33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9</xdr:col>
      <xdr:colOff>685800</xdr:colOff>
      <xdr:row>17</xdr:row>
      <xdr:rowOff>104775</xdr:rowOff>
    </xdr:to>
    <xdr:pic>
      <xdr:nvPicPr>
        <xdr:cNvPr id="222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95350"/>
          <a:ext cx="2714625" cy="2047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4</xdr:col>
      <xdr:colOff>104775</xdr:colOff>
      <xdr:row>17</xdr:row>
      <xdr:rowOff>104775</xdr:rowOff>
    </xdr:to>
    <xdr:pic>
      <xdr:nvPicPr>
        <xdr:cNvPr id="223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95350"/>
          <a:ext cx="2733675" cy="2047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4</xdr:col>
      <xdr:colOff>114300</xdr:colOff>
      <xdr:row>30</xdr:row>
      <xdr:rowOff>114300</xdr:rowOff>
    </xdr:to>
    <xdr:pic>
      <xdr:nvPicPr>
        <xdr:cNvPr id="223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00375"/>
          <a:ext cx="2743200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9</xdr:col>
      <xdr:colOff>676275</xdr:colOff>
      <xdr:row>30</xdr:row>
      <xdr:rowOff>114300</xdr:rowOff>
    </xdr:to>
    <xdr:pic>
      <xdr:nvPicPr>
        <xdr:cNvPr id="223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000375"/>
          <a:ext cx="2705100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114300</xdr:colOff>
      <xdr:row>48</xdr:row>
      <xdr:rowOff>114300</xdr:rowOff>
    </xdr:to>
    <xdr:pic>
      <xdr:nvPicPr>
        <xdr:cNvPr id="223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000750"/>
          <a:ext cx="2743200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36</xdr:row>
      <xdr:rowOff>0</xdr:rowOff>
    </xdr:from>
    <xdr:to>
      <xdr:col>9</xdr:col>
      <xdr:colOff>676275</xdr:colOff>
      <xdr:row>48</xdr:row>
      <xdr:rowOff>123825</xdr:rowOff>
    </xdr:to>
    <xdr:pic>
      <xdr:nvPicPr>
        <xdr:cNvPr id="223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000750"/>
          <a:ext cx="2705100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49</xdr:row>
      <xdr:rowOff>85725</xdr:rowOff>
    </xdr:from>
    <xdr:to>
      <xdr:col>4</xdr:col>
      <xdr:colOff>114300</xdr:colOff>
      <xdr:row>62</xdr:row>
      <xdr:rowOff>76200</xdr:rowOff>
    </xdr:to>
    <xdr:pic>
      <xdr:nvPicPr>
        <xdr:cNvPr id="223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191500"/>
          <a:ext cx="2743200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49</xdr:row>
      <xdr:rowOff>85725</xdr:rowOff>
    </xdr:from>
    <xdr:to>
      <xdr:col>9</xdr:col>
      <xdr:colOff>676275</xdr:colOff>
      <xdr:row>62</xdr:row>
      <xdr:rowOff>85725</xdr:rowOff>
    </xdr:to>
    <xdr:pic>
      <xdr:nvPicPr>
        <xdr:cNvPr id="223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191500"/>
          <a:ext cx="2705100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346710</xdr:colOff>
      <xdr:row>50</xdr:row>
      <xdr:rowOff>106680</xdr:rowOff>
    </xdr:from>
    <xdr:to>
      <xdr:col>3</xdr:col>
      <xdr:colOff>407670</xdr:colOff>
      <xdr:row>52</xdr:row>
      <xdr:rowOff>45720</xdr:rowOff>
    </xdr:to>
    <xdr:sp macro="" textlink="">
      <xdr:nvSpPr>
        <xdr:cNvPr id="2057" name="AutoShape 76"/>
        <xdr:cNvSpPr>
          <a:spLocks noChangeArrowheads="1"/>
        </xdr:cNvSpPr>
      </xdr:nvSpPr>
      <xdr:spPr bwMode="auto">
        <a:xfrm>
          <a:off x="1432560" y="8557260"/>
          <a:ext cx="960120" cy="2743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Notüberlauf</a:t>
          </a:r>
        </a:p>
        <a:p>
          <a:pPr algn="l" rtl="0">
            <a:defRPr sz="1000"/>
          </a:pPr>
          <a:endParaRPr lang="de-CH"/>
        </a:p>
      </xdr:txBody>
    </xdr:sp>
    <xdr:clientData/>
  </xdr:twoCellAnchor>
  <xdr:twoCellAnchor>
    <xdr:from>
      <xdr:col>6</xdr:col>
      <xdr:colOff>518160</xdr:colOff>
      <xdr:row>7</xdr:row>
      <xdr:rowOff>118110</xdr:rowOff>
    </xdr:from>
    <xdr:to>
      <xdr:col>9</xdr:col>
      <xdr:colOff>175524</xdr:colOff>
      <xdr:row>9</xdr:row>
      <xdr:rowOff>69023</xdr:rowOff>
    </xdr:to>
    <xdr:sp macro="" textlink="">
      <xdr:nvSpPr>
        <xdr:cNvPr id="2058" name="AutoShape 77"/>
        <xdr:cNvSpPr>
          <a:spLocks noChangeArrowheads="1"/>
        </xdr:cNvSpPr>
      </xdr:nvSpPr>
      <xdr:spPr bwMode="auto">
        <a:xfrm>
          <a:off x="4404360" y="1379220"/>
          <a:ext cx="944880" cy="2743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Notüberlauf</a:t>
          </a:r>
        </a:p>
        <a:p>
          <a:pPr algn="l" rtl="0">
            <a:defRPr sz="1000"/>
          </a:pPr>
          <a:endParaRPr lang="de-CH"/>
        </a:p>
      </xdr:txBody>
    </xdr:sp>
    <xdr:clientData/>
  </xdr:twoCellAnchor>
  <xdr:twoCellAnchor>
    <xdr:from>
      <xdr:col>5</xdr:col>
      <xdr:colOff>76200</xdr:colOff>
      <xdr:row>60</xdr:row>
      <xdr:rowOff>110490</xdr:rowOff>
    </xdr:from>
    <xdr:to>
      <xdr:col>7</xdr:col>
      <xdr:colOff>76200</xdr:colOff>
      <xdr:row>62</xdr:row>
      <xdr:rowOff>8023</xdr:rowOff>
    </xdr:to>
    <xdr:sp macro="" textlink="">
      <xdr:nvSpPr>
        <xdr:cNvPr id="2059" name="AutoShape 78"/>
        <xdr:cNvSpPr>
          <a:spLocks noChangeArrowheads="1"/>
        </xdr:cNvSpPr>
      </xdr:nvSpPr>
      <xdr:spPr bwMode="auto">
        <a:xfrm>
          <a:off x="3154680" y="10226040"/>
          <a:ext cx="1501140" cy="2590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einfache runde Öffnung</a:t>
          </a:r>
          <a:endParaRPr lang="de-CH"/>
        </a:p>
      </xdr:txBody>
    </xdr:sp>
    <xdr:clientData/>
  </xdr:twoCellAnchor>
  <xdr:twoCellAnchor>
    <xdr:from>
      <xdr:col>6</xdr:col>
      <xdr:colOff>369570</xdr:colOff>
      <xdr:row>28</xdr:row>
      <xdr:rowOff>30480</xdr:rowOff>
    </xdr:from>
    <xdr:to>
      <xdr:col>9</xdr:col>
      <xdr:colOff>556287</xdr:colOff>
      <xdr:row>29</xdr:row>
      <xdr:rowOff>137160</xdr:rowOff>
    </xdr:to>
    <xdr:sp macro="" textlink="">
      <xdr:nvSpPr>
        <xdr:cNvPr id="2060" name="AutoShape 79"/>
        <xdr:cNvSpPr>
          <a:spLocks noChangeArrowheads="1"/>
        </xdr:cNvSpPr>
      </xdr:nvSpPr>
      <xdr:spPr bwMode="auto">
        <a:xfrm>
          <a:off x="4244340" y="4800600"/>
          <a:ext cx="1508760" cy="2743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einfache runde Öffnung</a:t>
          </a:r>
          <a:endParaRPr lang="de-C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0</xdr:rowOff>
        </xdr:from>
        <xdr:to>
          <xdr:col>6</xdr:col>
          <xdr:colOff>1343025</xdr:colOff>
          <xdr:row>55</xdr:row>
          <xdr:rowOff>76200</xdr:rowOff>
        </xdr:to>
        <xdr:sp macro="" textlink="">
          <xdr:nvSpPr>
            <xdr:cNvPr id="3073" name="Picture 10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104775</xdr:rowOff>
    </xdr:from>
    <xdr:to>
      <xdr:col>7</xdr:col>
      <xdr:colOff>457200</xdr:colOff>
      <xdr:row>25</xdr:row>
      <xdr:rowOff>28575</xdr:rowOff>
    </xdr:to>
    <xdr:pic>
      <xdr:nvPicPr>
        <xdr:cNvPr id="4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810000"/>
          <a:ext cx="27432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view="pageLayout" topLeftCell="A16" zoomScaleNormal="140" workbookViewId="0">
      <selection activeCell="C19" sqref="C19:E19"/>
    </sheetView>
  </sheetViews>
  <sheetFormatPr baseColWidth="10" defaultColWidth="6.42578125" defaultRowHeight="12.75"/>
  <cols>
    <col min="1" max="1" width="11.7109375" style="49" customWidth="1"/>
    <col min="2" max="2" width="51.7109375" style="49" customWidth="1"/>
    <col min="3" max="3" width="14.85546875" style="49" customWidth="1"/>
    <col min="4" max="4" width="19.28515625" style="49" customWidth="1"/>
    <col min="5" max="5" width="20.7109375" style="49" customWidth="1"/>
    <col min="6" max="6" width="7.7109375" style="49" customWidth="1"/>
    <col min="7" max="16384" width="6.42578125" style="49"/>
  </cols>
  <sheetData>
    <row r="1" spans="1:5" s="29" customFormat="1" ht="13.9" customHeight="1">
      <c r="A1" s="97"/>
      <c r="B1" s="50"/>
      <c r="C1" s="28"/>
      <c r="D1" s="28"/>
      <c r="E1" s="28"/>
    </row>
    <row r="2" spans="1:5" s="29" customFormat="1" ht="13.9" customHeight="1">
      <c r="A2" s="97"/>
      <c r="B2" s="50"/>
      <c r="C2" s="28"/>
      <c r="D2" s="28"/>
      <c r="E2" s="28"/>
    </row>
    <row r="3" spans="1:5" s="29" customFormat="1" ht="12" customHeight="1">
      <c r="A3" s="97"/>
      <c r="B3" s="51"/>
      <c r="C3" s="28"/>
      <c r="D3" s="28"/>
      <c r="E3" s="28"/>
    </row>
    <row r="4" spans="1:5" s="29" customFormat="1" ht="10.15" customHeight="1">
      <c r="A4" s="97"/>
      <c r="B4" s="51"/>
      <c r="C4" s="28"/>
      <c r="D4" s="28"/>
      <c r="E4" s="28"/>
    </row>
    <row r="5" spans="1:5" s="29" customFormat="1" ht="13.9" customHeight="1">
      <c r="A5" s="97"/>
      <c r="B5" s="51"/>
      <c r="C5" s="28"/>
      <c r="D5" s="28"/>
      <c r="E5" s="28"/>
    </row>
    <row r="6" spans="1:5" s="29" customFormat="1" ht="13.9" customHeight="1">
      <c r="A6" s="97"/>
      <c r="B6" s="51"/>
      <c r="C6" s="28"/>
      <c r="D6" s="28"/>
      <c r="E6" s="28"/>
    </row>
    <row r="7" spans="1:5" s="29" customFormat="1" ht="13.9" customHeight="1">
      <c r="A7" s="97"/>
      <c r="B7" s="51"/>
      <c r="C7" s="28"/>
      <c r="D7" s="28"/>
      <c r="E7" s="28"/>
    </row>
    <row r="8" spans="1:5" s="29" customFormat="1" ht="13.9" customHeight="1">
      <c r="A8" s="97"/>
      <c r="B8" s="51"/>
      <c r="C8" s="28"/>
      <c r="D8" s="28"/>
      <c r="E8" s="28"/>
    </row>
    <row r="9" spans="1:5" s="29" customFormat="1" ht="7.5" customHeight="1">
      <c r="A9" s="97"/>
      <c r="B9" s="51"/>
      <c r="C9" s="28"/>
      <c r="D9" s="28"/>
      <c r="E9" s="28"/>
    </row>
    <row r="10" spans="1:5" s="29" customFormat="1" ht="30.75">
      <c r="A10" s="97"/>
      <c r="B10" s="124" t="s">
        <v>78</v>
      </c>
      <c r="C10" s="125"/>
      <c r="D10" s="125"/>
      <c r="E10" s="125"/>
    </row>
    <row r="11" spans="1:5" s="32" customFormat="1" ht="10.5" customHeight="1">
      <c r="A11" s="98"/>
      <c r="B11" s="30"/>
      <c r="C11" s="31"/>
      <c r="D11" s="31"/>
      <c r="E11" s="31"/>
    </row>
    <row r="12" spans="1:5" s="32" customFormat="1" ht="18.75">
      <c r="A12" s="98"/>
      <c r="B12" s="33" t="s">
        <v>0</v>
      </c>
      <c r="C12" s="34"/>
      <c r="D12" s="34"/>
      <c r="E12" s="34"/>
    </row>
    <row r="13" spans="1:5" s="35" customFormat="1" ht="20.100000000000001" customHeight="1">
      <c r="A13" s="99"/>
      <c r="B13" s="52" t="s">
        <v>79</v>
      </c>
      <c r="C13" s="122"/>
      <c r="D13" s="122"/>
      <c r="E13" s="122"/>
    </row>
    <row r="14" spans="1:5" s="35" customFormat="1" ht="20.100000000000001" customHeight="1">
      <c r="A14" s="99"/>
      <c r="B14" s="52" t="s">
        <v>80</v>
      </c>
      <c r="C14" s="123"/>
      <c r="D14" s="123"/>
      <c r="E14" s="123"/>
    </row>
    <row r="15" spans="1:5" s="35" customFormat="1" ht="20.100000000000001" customHeight="1">
      <c r="A15" s="99"/>
      <c r="B15" s="52" t="s">
        <v>1</v>
      </c>
      <c r="C15" s="123"/>
      <c r="D15" s="123"/>
      <c r="E15" s="123"/>
    </row>
    <row r="16" spans="1:5" s="36" customFormat="1" ht="20.100000000000001" customHeight="1">
      <c r="A16" s="100"/>
      <c r="B16" s="53" t="s">
        <v>81</v>
      </c>
      <c r="C16" s="107"/>
      <c r="D16" s="107"/>
      <c r="E16" s="107"/>
    </row>
    <row r="17" spans="1:5" s="36" customFormat="1" ht="20.100000000000001" customHeight="1">
      <c r="A17" s="100"/>
      <c r="B17" s="53"/>
      <c r="C17" s="107"/>
      <c r="D17" s="107"/>
      <c r="E17" s="107"/>
    </row>
    <row r="18" spans="1:5" s="36" customFormat="1" ht="20.100000000000001" customHeight="1">
      <c r="A18" s="100"/>
      <c r="B18" s="53" t="s">
        <v>62</v>
      </c>
      <c r="C18" s="107"/>
      <c r="D18" s="107"/>
      <c r="E18" s="107"/>
    </row>
    <row r="19" spans="1:5" s="37" customFormat="1" ht="20.100000000000001" customHeight="1">
      <c r="A19" s="101"/>
      <c r="B19" s="53" t="s">
        <v>2</v>
      </c>
      <c r="C19" s="114"/>
      <c r="D19" s="114"/>
      <c r="E19" s="114"/>
    </row>
    <row r="20" spans="1:5" s="37" customFormat="1" ht="20.100000000000001" customHeight="1">
      <c r="A20" s="101"/>
      <c r="B20" s="38"/>
      <c r="C20" s="72"/>
      <c r="D20" s="72"/>
      <c r="E20" s="72"/>
    </row>
    <row r="21" spans="1:5" s="40" customFormat="1" ht="15">
      <c r="A21" s="102"/>
      <c r="B21" s="115" t="s">
        <v>63</v>
      </c>
      <c r="C21" s="115"/>
      <c r="D21" s="115"/>
      <c r="E21" s="115"/>
    </row>
    <row r="22" spans="1:5" s="40" customFormat="1" ht="9" customHeight="1">
      <c r="A22" s="102"/>
      <c r="B22" s="39"/>
      <c r="C22" s="39"/>
      <c r="D22" s="39"/>
      <c r="E22" s="39"/>
    </row>
    <row r="23" spans="1:5" s="40" customFormat="1" ht="21" customHeight="1">
      <c r="A23" s="102"/>
      <c r="B23" s="54" t="s">
        <v>3</v>
      </c>
      <c r="C23" s="41" t="s">
        <v>66</v>
      </c>
      <c r="D23" s="55" t="s">
        <v>65</v>
      </c>
      <c r="E23" s="41" t="s">
        <v>67</v>
      </c>
    </row>
    <row r="24" spans="1:5" s="40" customFormat="1" ht="8.1" customHeight="1">
      <c r="A24" s="102"/>
      <c r="B24" s="119"/>
      <c r="C24" s="120"/>
      <c r="D24" s="120"/>
      <c r="E24" s="121"/>
    </row>
    <row r="25" spans="1:5" s="40" customFormat="1" ht="15.75" thickBot="1">
      <c r="A25" s="102"/>
      <c r="B25" s="116" t="s">
        <v>4</v>
      </c>
      <c r="C25" s="117"/>
      <c r="D25" s="117"/>
      <c r="E25" s="118"/>
    </row>
    <row r="26" spans="1:5" s="42" customFormat="1" ht="15">
      <c r="A26" s="103"/>
      <c r="B26" s="56" t="s">
        <v>5</v>
      </c>
      <c r="C26" s="57">
        <v>0</v>
      </c>
      <c r="D26" s="58">
        <v>0.9</v>
      </c>
      <c r="E26" s="59">
        <f t="shared" ref="E26:E42" si="0">IF(C26&lt;&gt;"",D26*C26,"")</f>
        <v>0</v>
      </c>
    </row>
    <row r="27" spans="1:5" s="42" customFormat="1" ht="15">
      <c r="A27" s="103"/>
      <c r="B27" s="60" t="s">
        <v>6</v>
      </c>
      <c r="C27" s="61">
        <v>0</v>
      </c>
      <c r="D27" s="62">
        <v>0.95</v>
      </c>
      <c r="E27" s="63">
        <f t="shared" si="0"/>
        <v>0</v>
      </c>
    </row>
    <row r="28" spans="1:5" s="42" customFormat="1" ht="15">
      <c r="A28" s="103"/>
      <c r="B28" s="60" t="s">
        <v>68</v>
      </c>
      <c r="C28" s="61">
        <v>0</v>
      </c>
      <c r="D28" s="62">
        <v>0.7</v>
      </c>
      <c r="E28" s="63">
        <f t="shared" si="0"/>
        <v>0</v>
      </c>
    </row>
    <row r="29" spans="1:5" s="42" customFormat="1" ht="15">
      <c r="A29" s="103"/>
      <c r="B29" s="60" t="s">
        <v>69</v>
      </c>
      <c r="C29" s="61">
        <v>0</v>
      </c>
      <c r="D29" s="62">
        <v>0.4</v>
      </c>
      <c r="E29" s="63">
        <f t="shared" si="0"/>
        <v>0</v>
      </c>
    </row>
    <row r="30" spans="1:5" s="42" customFormat="1" ht="15">
      <c r="A30" s="103"/>
      <c r="B30" s="60" t="s">
        <v>70</v>
      </c>
      <c r="C30" s="61">
        <v>0</v>
      </c>
      <c r="D30" s="62">
        <v>0.2</v>
      </c>
      <c r="E30" s="63">
        <f t="shared" si="0"/>
        <v>0</v>
      </c>
    </row>
    <row r="31" spans="1:5" s="42" customFormat="1" ht="15">
      <c r="A31" s="103"/>
      <c r="B31" s="60" t="s">
        <v>7</v>
      </c>
      <c r="C31" s="61">
        <v>0</v>
      </c>
      <c r="D31" s="62">
        <v>0.65</v>
      </c>
      <c r="E31" s="63">
        <f t="shared" si="0"/>
        <v>0</v>
      </c>
    </row>
    <row r="32" spans="1:5" s="42" customFormat="1" ht="15">
      <c r="A32" s="103"/>
      <c r="B32" s="60" t="s">
        <v>8</v>
      </c>
      <c r="C32" s="61">
        <v>0</v>
      </c>
      <c r="D32" s="62">
        <v>0.8</v>
      </c>
      <c r="E32" s="63">
        <f t="shared" si="0"/>
        <v>0</v>
      </c>
    </row>
    <row r="33" spans="1:5" s="42" customFormat="1" ht="15.75" thickBot="1">
      <c r="A33" s="103"/>
      <c r="B33" s="116" t="s">
        <v>9</v>
      </c>
      <c r="C33" s="117"/>
      <c r="D33" s="117"/>
      <c r="E33" s="118"/>
    </row>
    <row r="34" spans="1:5" s="42" customFormat="1" ht="15">
      <c r="A34" s="103"/>
      <c r="B34" s="64" t="s">
        <v>10</v>
      </c>
      <c r="C34" s="57">
        <v>0</v>
      </c>
      <c r="D34" s="58">
        <v>0.9</v>
      </c>
      <c r="E34" s="59">
        <f t="shared" si="0"/>
        <v>0</v>
      </c>
    </row>
    <row r="35" spans="1:5" s="42" customFormat="1" ht="15">
      <c r="A35" s="103"/>
      <c r="B35" s="65" t="s">
        <v>11</v>
      </c>
      <c r="C35" s="61">
        <v>0</v>
      </c>
      <c r="D35" s="62">
        <v>0.6</v>
      </c>
      <c r="E35" s="63">
        <f t="shared" si="0"/>
        <v>0</v>
      </c>
    </row>
    <row r="36" spans="1:5" s="42" customFormat="1" ht="15">
      <c r="A36" s="103"/>
      <c r="B36" s="65" t="s">
        <v>71</v>
      </c>
      <c r="C36" s="61">
        <v>0</v>
      </c>
      <c r="D36" s="62">
        <v>0.8</v>
      </c>
      <c r="E36" s="63">
        <f t="shared" si="0"/>
        <v>0</v>
      </c>
    </row>
    <row r="37" spans="1:5" s="42" customFormat="1" ht="15">
      <c r="A37" s="103"/>
      <c r="B37" s="65" t="s">
        <v>72</v>
      </c>
      <c r="C37" s="61">
        <v>0</v>
      </c>
      <c r="D37" s="62">
        <v>0.5</v>
      </c>
      <c r="E37" s="63">
        <f t="shared" si="0"/>
        <v>0</v>
      </c>
    </row>
    <row r="38" spans="1:5" s="42" customFormat="1" ht="15">
      <c r="A38" s="103"/>
      <c r="B38" s="65" t="s">
        <v>73</v>
      </c>
      <c r="C38" s="61">
        <v>0</v>
      </c>
      <c r="D38" s="62">
        <v>0.3</v>
      </c>
      <c r="E38" s="63">
        <f t="shared" si="0"/>
        <v>0</v>
      </c>
    </row>
    <row r="39" spans="1:5" s="42" customFormat="1" ht="15">
      <c r="A39" s="103"/>
      <c r="B39" s="65" t="s">
        <v>74</v>
      </c>
      <c r="C39" s="61">
        <v>0</v>
      </c>
      <c r="D39" s="62">
        <v>0.2</v>
      </c>
      <c r="E39" s="63">
        <f t="shared" si="0"/>
        <v>0</v>
      </c>
    </row>
    <row r="40" spans="1:5" s="42" customFormat="1" ht="15">
      <c r="A40" s="103"/>
      <c r="B40" s="65" t="s">
        <v>12</v>
      </c>
      <c r="C40" s="61">
        <v>0</v>
      </c>
      <c r="D40" s="62">
        <v>0.6</v>
      </c>
      <c r="E40" s="63">
        <f t="shared" si="0"/>
        <v>0</v>
      </c>
    </row>
    <row r="41" spans="1:5" s="42" customFormat="1" ht="15">
      <c r="A41" s="103"/>
      <c r="B41" s="65" t="s">
        <v>64</v>
      </c>
      <c r="C41" s="61">
        <v>0</v>
      </c>
      <c r="D41" s="62">
        <v>0.2</v>
      </c>
      <c r="E41" s="63">
        <f t="shared" si="0"/>
        <v>0</v>
      </c>
    </row>
    <row r="42" spans="1:5" s="42" customFormat="1" ht="15">
      <c r="A42" s="103"/>
      <c r="B42" s="65" t="s">
        <v>13</v>
      </c>
      <c r="C42" s="61">
        <v>0</v>
      </c>
      <c r="D42" s="62">
        <v>0.2</v>
      </c>
      <c r="E42" s="63">
        <f t="shared" si="0"/>
        <v>0</v>
      </c>
    </row>
    <row r="43" spans="1:5" s="40" customFormat="1" ht="15">
      <c r="A43" s="102"/>
      <c r="B43" s="74"/>
      <c r="C43" s="82"/>
      <c r="D43" s="83"/>
      <c r="E43" s="77"/>
    </row>
    <row r="44" spans="1:5" s="43" customFormat="1" ht="15">
      <c r="A44" s="104"/>
      <c r="B44" s="81" t="s">
        <v>14</v>
      </c>
      <c r="C44" s="66" t="str">
        <f>IF(SUM(C25:C42)&lt;&gt;0,SUM(C25:C42),"")</f>
        <v/>
      </c>
      <c r="D44" s="67" t="str">
        <f>IF(E44&lt;&gt;"",E44/C44,"")</f>
        <v/>
      </c>
      <c r="E44" s="68" t="str">
        <f>IF(SUM(E25:E42)&lt;&gt;0,SUM(E25:E42),"")</f>
        <v/>
      </c>
    </row>
    <row r="45" spans="1:5" s="40" customFormat="1" ht="10.5" customHeight="1">
      <c r="A45" s="102"/>
      <c r="B45" s="74"/>
      <c r="C45" s="75"/>
      <c r="D45" s="76"/>
      <c r="E45" s="77"/>
    </row>
    <row r="46" spans="1:5" s="40" customFormat="1" ht="15">
      <c r="A46" s="102"/>
      <c r="B46" s="78"/>
      <c r="C46" s="79" t="s">
        <v>15</v>
      </c>
      <c r="D46" s="80">
        <f>IF(Berechnung!B18&lt;&gt;"",Berechnung!B18,"")</f>
        <v>0.1</v>
      </c>
      <c r="E46" s="78"/>
    </row>
    <row r="47" spans="1:5" s="40" customFormat="1" ht="8.25" customHeight="1">
      <c r="A47" s="102"/>
      <c r="B47" s="74"/>
      <c r="C47" s="74"/>
      <c r="D47" s="74"/>
      <c r="E47" s="74"/>
    </row>
    <row r="48" spans="1:5" s="44" customFormat="1" ht="50.1" customHeight="1">
      <c r="A48" s="105"/>
      <c r="B48" s="108" t="s">
        <v>16</v>
      </c>
      <c r="C48" s="109"/>
      <c r="D48" s="109"/>
      <c r="E48" s="110"/>
    </row>
    <row r="49" spans="1:5" s="45" customFormat="1" ht="30" customHeight="1">
      <c r="A49" s="106"/>
      <c r="B49" s="111" t="s">
        <v>17</v>
      </c>
      <c r="C49" s="112"/>
      <c r="D49" s="112"/>
      <c r="E49" s="113"/>
    </row>
    <row r="50" spans="1:5" s="40" customFormat="1" ht="9.75" customHeight="1">
      <c r="A50" s="102"/>
      <c r="B50" s="74"/>
      <c r="C50" s="74"/>
      <c r="D50" s="74"/>
      <c r="E50" s="74"/>
    </row>
    <row r="51" spans="1:5" s="40" customFormat="1" ht="18.75">
      <c r="A51" s="102"/>
      <c r="B51" s="84" t="s">
        <v>18</v>
      </c>
      <c r="C51" s="85"/>
      <c r="D51" s="86"/>
      <c r="E51" s="86"/>
    </row>
    <row r="52" spans="1:5" s="40" customFormat="1" ht="15.75" thickBot="1">
      <c r="A52" s="102"/>
      <c r="B52" s="74"/>
      <c r="C52" s="87"/>
      <c r="D52" s="88"/>
      <c r="E52" s="74"/>
    </row>
    <row r="53" spans="1:5" s="40" customFormat="1" ht="15.75" thickBot="1">
      <c r="A53" s="102"/>
      <c r="B53" s="94" t="s">
        <v>75</v>
      </c>
      <c r="C53" s="46" t="str">
        <f>IF(ISERR(Berechnung!B19)&lt;&gt;TRUE,Berechnung!B19,"")</f>
        <v/>
      </c>
      <c r="D53" s="69" t="s">
        <v>19</v>
      </c>
      <c r="E53" s="74"/>
    </row>
    <row r="54" spans="1:5" s="40" customFormat="1" ht="15">
      <c r="A54" s="102"/>
      <c r="B54" s="90" t="s">
        <v>76</v>
      </c>
      <c r="C54" s="95" t="str">
        <f>IF(ISERR(Berechnung!B26)&lt;&gt;TRUE,Berechnung!B26,"")</f>
        <v/>
      </c>
      <c r="D54" s="90" t="s">
        <v>20</v>
      </c>
      <c r="E54" s="74"/>
    </row>
    <row r="55" spans="1:5" s="40" customFormat="1" ht="7.5" customHeight="1" thickBot="1">
      <c r="A55" s="102"/>
      <c r="B55" s="74"/>
      <c r="C55" s="92"/>
      <c r="D55" s="92"/>
      <c r="E55" s="74"/>
    </row>
    <row r="56" spans="1:5" s="40" customFormat="1" ht="16.5">
      <c r="A56" s="102"/>
      <c r="B56" s="94" t="s">
        <v>21</v>
      </c>
      <c r="C56" s="47" t="str">
        <f>IF(ISERR(Berechnung!B24)&lt;&gt;TRUE,IF(Berechnung!B24&lt;1,0,Berechnung!B24),"")</f>
        <v/>
      </c>
      <c r="D56" s="70" t="s">
        <v>77</v>
      </c>
      <c r="E56" s="74"/>
    </row>
    <row r="57" spans="1:5" s="40" customFormat="1" ht="15.75" thickBot="1">
      <c r="A57" s="102"/>
      <c r="B57" s="78" t="s">
        <v>22</v>
      </c>
      <c r="C57" s="71" t="e">
        <f>IF(C56=0,"--",((((C53/1000)*0.419703)*1.27324)^0.5)*1000)</f>
        <v>#VALUE!</v>
      </c>
      <c r="D57" s="48" t="s">
        <v>23</v>
      </c>
      <c r="E57" s="74"/>
    </row>
    <row r="58" spans="1:5" s="40" customFormat="1" ht="15">
      <c r="A58" s="102"/>
      <c r="B58" s="90" t="s">
        <v>24</v>
      </c>
      <c r="C58" s="91"/>
      <c r="D58" s="92"/>
      <c r="E58" s="89"/>
    </row>
    <row r="59" spans="1:5" s="40" customFormat="1" ht="8.25" customHeight="1">
      <c r="A59" s="102"/>
      <c r="B59" s="87"/>
      <c r="C59" s="93"/>
      <c r="D59" s="92"/>
      <c r="E59" s="89"/>
    </row>
    <row r="60" spans="1:5" s="40" customFormat="1" ht="15">
      <c r="A60" s="102"/>
      <c r="B60" s="73"/>
      <c r="C60" s="73"/>
      <c r="D60" s="73"/>
      <c r="E60" s="73"/>
    </row>
    <row r="61" spans="1:5" s="29" customFormat="1">
      <c r="A61" s="97"/>
      <c r="B61" s="28"/>
      <c r="C61" s="28"/>
      <c r="D61" s="28"/>
      <c r="E61" s="96" t="s">
        <v>82</v>
      </c>
    </row>
  </sheetData>
  <sheetProtection algorithmName="SHA-512" hashValue="rMbbmJgH5JSKHLKgzB8xPGhpKA+hZVJ1qx4sA3Z2M8sLT5Fs6RrIteN99Agy+Na9TdAUU6QdbHa1AJQvAPb+ZA==" saltValue="jH/H9UfXer2mGdHbVH3iug==" spinCount="100000" sheet="1" selectLockedCells="1"/>
  <mergeCells count="14">
    <mergeCell ref="C13:E13"/>
    <mergeCell ref="C14:E14"/>
    <mergeCell ref="C16:E16"/>
    <mergeCell ref="B10:E10"/>
    <mergeCell ref="C17:E17"/>
    <mergeCell ref="C15:E15"/>
    <mergeCell ref="C18:E18"/>
    <mergeCell ref="B48:E48"/>
    <mergeCell ref="B49:E49"/>
    <mergeCell ref="C19:E19"/>
    <mergeCell ref="B21:E21"/>
    <mergeCell ref="B25:E25"/>
    <mergeCell ref="B33:E33"/>
    <mergeCell ref="B24:E24"/>
  </mergeCells>
  <pageMargins left="0.15748031496062992" right="0.23622047244094491" top="0.31496062992125984" bottom="0.39370078740157483" header="0" footer="0.19685039370078741"/>
  <pageSetup paperSize="9" scale="8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>
      <selection activeCell="B2" sqref="B2"/>
    </sheetView>
  </sheetViews>
  <sheetFormatPr baseColWidth="10" defaultColWidth="11.42578125" defaultRowHeight="12.75"/>
  <cols>
    <col min="1" max="1" width="2.5703125" style="1" customWidth="1"/>
    <col min="2" max="4" width="13.140625" style="1" customWidth="1"/>
    <col min="5" max="5" width="3" style="1" customWidth="1"/>
    <col min="6" max="6" width="11.42578125" style="1"/>
    <col min="7" max="7" width="10.42578125" style="1" customWidth="1"/>
    <col min="8" max="8" width="6.28515625" style="1" customWidth="1"/>
    <col min="9" max="9" width="2.28515625" style="1" customWidth="1"/>
    <col min="10" max="10" width="15.7109375" style="1" customWidth="1"/>
    <col min="11" max="16384" width="11.42578125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3"/>
    </row>
    <row r="2" spans="1:10">
      <c r="A2" s="2"/>
      <c r="B2" s="4" t="s">
        <v>25</v>
      </c>
      <c r="C2" s="2"/>
      <c r="D2" s="2"/>
      <c r="E2" s="2"/>
      <c r="F2" s="2"/>
      <c r="G2" s="2"/>
      <c r="H2" s="2"/>
      <c r="I2" s="2"/>
      <c r="J2" s="3"/>
    </row>
    <row r="3" spans="1:10" ht="19.5" customHeight="1">
      <c r="A3" s="2"/>
      <c r="B3" s="5" t="s">
        <v>26</v>
      </c>
      <c r="C3" s="2"/>
      <c r="D3" s="2"/>
      <c r="E3" s="2"/>
      <c r="F3" s="2"/>
      <c r="G3" s="2"/>
      <c r="H3" s="2"/>
      <c r="I3" s="2"/>
      <c r="J3" s="3"/>
    </row>
    <row r="4" spans="1:10">
      <c r="A4" s="2"/>
      <c r="B4" s="6" t="s">
        <v>27</v>
      </c>
      <c r="C4" s="2"/>
      <c r="D4" s="2"/>
      <c r="E4" s="2"/>
      <c r="F4" s="2"/>
      <c r="G4" s="2"/>
      <c r="H4" s="2"/>
      <c r="I4" s="2"/>
      <c r="J4" s="3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/>
    </row>
    <row r="6" spans="1:10">
      <c r="A6" s="2"/>
      <c r="B6" s="2"/>
      <c r="C6" s="2"/>
      <c r="D6" s="2"/>
      <c r="E6" s="2"/>
      <c r="F6" s="2"/>
      <c r="G6" s="2"/>
      <c r="H6" s="2"/>
      <c r="I6" s="2"/>
      <c r="J6" s="3"/>
    </row>
    <row r="7" spans="1:10">
      <c r="A7" s="2"/>
      <c r="B7" s="2"/>
      <c r="C7" s="2"/>
      <c r="D7" s="2"/>
      <c r="E7" s="2"/>
      <c r="F7" s="2"/>
      <c r="G7" s="2"/>
      <c r="H7" s="2"/>
      <c r="I7" s="2"/>
      <c r="J7" s="3"/>
    </row>
    <row r="8" spans="1:10">
      <c r="A8" s="2"/>
      <c r="B8" s="2"/>
      <c r="C8" s="2"/>
      <c r="D8" s="2"/>
      <c r="E8" s="2"/>
      <c r="F8" s="2"/>
      <c r="G8" s="2"/>
      <c r="H8" s="2"/>
      <c r="I8" s="2"/>
      <c r="J8" s="3"/>
    </row>
    <row r="9" spans="1:10">
      <c r="A9" s="2"/>
      <c r="B9" s="2"/>
      <c r="C9" s="2"/>
      <c r="D9" s="2"/>
      <c r="E9" s="2"/>
      <c r="F9" s="2"/>
      <c r="G9" s="2"/>
      <c r="H9" s="2"/>
      <c r="I9" s="2"/>
      <c r="J9" s="3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3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3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3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3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3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3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3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3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3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3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3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3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3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3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3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3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3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3"/>
    </row>
    <row r="33" spans="1:10">
      <c r="A33" s="2"/>
      <c r="B33" s="7" t="s">
        <v>28</v>
      </c>
      <c r="C33" s="2"/>
      <c r="D33" s="2"/>
      <c r="E33" s="2"/>
      <c r="F33" s="2"/>
      <c r="G33" s="2"/>
      <c r="H33" s="2"/>
      <c r="I33" s="2"/>
      <c r="J33" s="3"/>
    </row>
    <row r="34" spans="1:10" ht="19.5" customHeight="1">
      <c r="A34" s="2"/>
      <c r="B34" s="8" t="s">
        <v>29</v>
      </c>
      <c r="C34" s="2"/>
      <c r="D34" s="2"/>
      <c r="E34" s="2"/>
      <c r="F34" s="2"/>
      <c r="G34" s="2"/>
      <c r="H34" s="2"/>
      <c r="I34" s="2"/>
      <c r="J34" s="3"/>
    </row>
    <row r="35" spans="1:10">
      <c r="A35" s="2"/>
      <c r="B35" s="6" t="s">
        <v>30</v>
      </c>
      <c r="C35" s="2"/>
      <c r="D35" s="2"/>
      <c r="E35" s="2"/>
      <c r="F35" s="2"/>
      <c r="G35" s="2"/>
      <c r="H35" s="2"/>
      <c r="I35" s="2"/>
      <c r="J35" s="3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3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3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3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3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3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3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3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3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3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3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3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3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3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3"/>
    </row>
    <row r="50" spans="1:10" ht="6.75" customHeight="1">
      <c r="A50" s="2"/>
      <c r="B50" s="2"/>
      <c r="C50" s="2"/>
      <c r="D50" s="2"/>
      <c r="E50" s="2"/>
      <c r="F50" s="2"/>
      <c r="G50" s="2"/>
      <c r="H50" s="2"/>
      <c r="I50" s="2"/>
      <c r="J50" s="3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3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3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3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3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3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3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3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3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3"/>
    </row>
    <row r="61" spans="1:10" ht="14.25">
      <c r="A61" s="9"/>
      <c r="B61" s="9"/>
      <c r="C61" s="9"/>
      <c r="D61" s="9"/>
      <c r="E61" s="9"/>
      <c r="F61" s="9"/>
      <c r="G61" s="9"/>
      <c r="H61" s="9"/>
      <c r="I61" s="2"/>
      <c r="J61" s="3"/>
    </row>
    <row r="62" spans="1:10" ht="14.25">
      <c r="A62" s="9"/>
      <c r="B62" s="9"/>
      <c r="C62" s="9"/>
      <c r="D62" s="9"/>
      <c r="E62" s="9"/>
      <c r="F62" s="9"/>
      <c r="G62" s="9"/>
      <c r="H62" s="9"/>
      <c r="I62" s="2"/>
      <c r="J62" s="3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3"/>
    </row>
    <row r="64" spans="1:10">
      <c r="A64" s="2"/>
      <c r="B64" s="10" t="s">
        <v>31</v>
      </c>
      <c r="C64" s="2"/>
      <c r="D64" s="2"/>
      <c r="E64" s="2"/>
      <c r="F64" s="2"/>
      <c r="G64" s="2"/>
      <c r="H64" s="2"/>
      <c r="I64" s="2"/>
      <c r="J64" s="3"/>
    </row>
    <row r="65" spans="1:10">
      <c r="A65" s="3"/>
      <c r="B65" s="10" t="s">
        <v>32</v>
      </c>
      <c r="C65" s="3"/>
      <c r="D65" s="3"/>
      <c r="E65" s="3"/>
      <c r="F65" s="3"/>
      <c r="G65" s="3"/>
      <c r="H65" s="3"/>
      <c r="I65" s="3"/>
      <c r="J65" s="3"/>
    </row>
    <row r="66" spans="1:10">
      <c r="A66" s="3"/>
      <c r="B66" s="10" t="s">
        <v>33</v>
      </c>
      <c r="C66" s="3"/>
      <c r="D66" s="3"/>
      <c r="E66" s="3"/>
      <c r="F66" s="3"/>
      <c r="G66" s="3"/>
      <c r="H66" s="3"/>
      <c r="I66" s="3"/>
      <c r="J66" s="3"/>
    </row>
    <row r="67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3"/>
    </row>
  </sheetData>
  <sheetProtection algorithmName="SHA-512" hashValue="EvatQHHL6Xeq35poq22ucL7W0Q6xeTi7lY/oJ/K77Qx40gHYurcJy53JelnnXxYO70wJ4VsRHIMsG5swbIgXcg==" saltValue="D8h19LXCOIPx/tLz7ghr8g==" spinCount="100000" sheet="1" objects="1" scenarios="1" selectLockedCells="1"/>
  <printOptions horizontalCentered="1" verticalCentered="1"/>
  <pageMargins left="0.47013888888888888" right="0.19027777777777777" top="0.6694444444444444" bottom="0.70833333333333337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7"/>
  <sheetViews>
    <sheetView showGridLines="0" zoomScale="90" zoomScaleNormal="90" workbookViewId="0">
      <selection activeCell="G10" sqref="G10"/>
    </sheetView>
  </sheetViews>
  <sheetFormatPr baseColWidth="10" defaultColWidth="11.42578125" defaultRowHeight="12.75"/>
  <cols>
    <col min="1" max="6" width="11.42578125" style="1"/>
    <col min="7" max="7" width="22.28515625" style="1" customWidth="1"/>
    <col min="8" max="8" width="17.7109375" style="1" customWidth="1"/>
    <col min="9" max="16384" width="11.42578125" style="1"/>
  </cols>
  <sheetData>
    <row r="1" spans="1:7">
      <c r="A1" s="3"/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  <row r="39" spans="1:7">
      <c r="A39" s="3"/>
      <c r="B39" s="3"/>
      <c r="C39" s="3"/>
      <c r="D39" s="3"/>
      <c r="E39" s="3"/>
      <c r="F39" s="3"/>
      <c r="G39" s="3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  <row r="42" spans="1:7">
      <c r="A42" s="3"/>
      <c r="B42" s="3"/>
      <c r="C42" s="3"/>
      <c r="D42" s="3"/>
      <c r="E42" s="3"/>
      <c r="F42" s="3"/>
      <c r="G42" s="3"/>
    </row>
    <row r="43" spans="1:7">
      <c r="A43" s="3"/>
      <c r="B43" s="3"/>
      <c r="C43" s="3"/>
      <c r="D43" s="3"/>
      <c r="E43" s="3"/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3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  <row r="57" spans="1:7">
      <c r="A57" s="3"/>
      <c r="B57" s="3"/>
      <c r="C57" s="3"/>
      <c r="D57" s="3"/>
      <c r="E57" s="3"/>
      <c r="F57" s="3"/>
      <c r="G57" s="3"/>
    </row>
  </sheetData>
  <sheetProtection algorithmName="SHA-512" hashValue="3yFWAUVm17RK2iazI1zSn3S+rpo38Al48tBL/S+zf9jVwPuaHdu80Hwu57ZZeA45tAh6IdpiQddvBwtcnKseVQ==" saltValue="17PWaVP8+p1CpPGgvT0Ahw==" spinCount="100000" sheet="1" objects="1" scenarios="1" selectLockedCells="1"/>
  <pageMargins left="0.78749999999999998" right="0.59027777777777779" top="0.78749999999999998" bottom="0.39374999999999999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icrosoft Word 97-2003-Dokument" shapeId="3073" r:id="rId4">
          <objectPr defaultSize="0" r:id="rId5">
            <anchor moveWithCells="1" sizeWithCells="1">
              <from>
                <xdr:col>0</xdr:col>
                <xdr:colOff>152400</xdr:colOff>
                <xdr:row>1</xdr:row>
                <xdr:rowOff>0</xdr:rowOff>
              </from>
              <to>
                <xdr:col>6</xdr:col>
                <xdr:colOff>1343025</xdr:colOff>
                <xdr:row>55</xdr:row>
                <xdr:rowOff>76200</xdr:rowOff>
              </to>
            </anchor>
          </objectPr>
        </oleObject>
      </mc:Choice>
      <mc:Fallback>
        <oleObject progId="Microsoft Word 97-2003-Dokument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workbookViewId="0">
      <selection activeCell="J13" sqref="J13"/>
    </sheetView>
  </sheetViews>
  <sheetFormatPr baseColWidth="10" defaultColWidth="11.42578125" defaultRowHeight="12.75"/>
  <cols>
    <col min="1" max="1" width="48.140625" style="11" customWidth="1"/>
    <col min="2" max="2" width="11.42578125" style="11"/>
    <col min="3" max="3" width="8.42578125" style="11" customWidth="1"/>
    <col min="4" max="10" width="11.42578125" style="11"/>
    <col min="11" max="11" width="2.85546875" style="11" customWidth="1"/>
    <col min="12" max="12" width="19.85546875" style="11" customWidth="1"/>
    <col min="13" max="16384" width="11.42578125" style="11"/>
  </cols>
  <sheetData>
    <row r="1" spans="1:13" ht="20.25">
      <c r="A1" s="12" t="s">
        <v>34</v>
      </c>
    </row>
    <row r="2" spans="1:13">
      <c r="A2" s="11" t="s">
        <v>35</v>
      </c>
    </row>
    <row r="6" spans="1:13">
      <c r="A6" s="13" t="s">
        <v>36</v>
      </c>
      <c r="D6" s="14" t="s">
        <v>37</v>
      </c>
    </row>
    <row r="8" spans="1:13">
      <c r="A8" s="11" t="s">
        <v>38</v>
      </c>
      <c r="B8" s="15">
        <v>5</v>
      </c>
      <c r="C8" s="11" t="s">
        <v>39</v>
      </c>
      <c r="D8" s="11" t="s">
        <v>40</v>
      </c>
      <c r="J8" s="16"/>
    </row>
    <row r="9" spans="1:13" ht="14.25">
      <c r="A9" s="11" t="s">
        <v>41</v>
      </c>
      <c r="B9" s="15">
        <v>40.722000000000001</v>
      </c>
      <c r="C9" s="11" t="s">
        <v>42</v>
      </c>
      <c r="D9" s="11" t="s">
        <v>40</v>
      </c>
      <c r="J9" s="16"/>
      <c r="L9" s="16"/>
      <c r="M9" s="16"/>
    </row>
    <row r="10" spans="1:13">
      <c r="A10" s="11" t="s">
        <v>43</v>
      </c>
      <c r="B10" s="15">
        <v>14</v>
      </c>
      <c r="C10" s="11" t="s">
        <v>44</v>
      </c>
      <c r="D10" s="11" t="s">
        <v>40</v>
      </c>
      <c r="J10" s="16"/>
      <c r="L10" s="16"/>
      <c r="M10" s="16"/>
    </row>
    <row r="11" spans="1:13">
      <c r="J11" s="17"/>
      <c r="L11" s="17"/>
      <c r="M11" s="17"/>
    </row>
    <row r="12" spans="1:13" ht="14.25">
      <c r="J12" s="18"/>
      <c r="L12" s="16"/>
      <c r="M12" s="18"/>
    </row>
    <row r="13" spans="1:13" ht="14.25">
      <c r="A13" s="13" t="s">
        <v>45</v>
      </c>
      <c r="J13" s="18"/>
      <c r="L13" s="16"/>
      <c r="M13" s="18"/>
    </row>
    <row r="14" spans="1:13" ht="14.25">
      <c r="A14" s="13"/>
      <c r="J14" s="18"/>
      <c r="L14" s="16"/>
      <c r="M14" s="18"/>
    </row>
    <row r="15" spans="1:13" ht="14.25">
      <c r="A15" s="19" t="s">
        <v>46</v>
      </c>
      <c r="B15" s="20">
        <v>5</v>
      </c>
      <c r="C15" s="11" t="s">
        <v>44</v>
      </c>
      <c r="D15" s="11" t="s">
        <v>40</v>
      </c>
      <c r="J15" s="18"/>
      <c r="L15" s="16"/>
      <c r="M15" s="18"/>
    </row>
    <row r="16" spans="1:13" ht="14.25">
      <c r="A16" s="19" t="s">
        <v>47</v>
      </c>
      <c r="B16" s="20">
        <v>0</v>
      </c>
      <c r="D16" s="11" t="s">
        <v>48</v>
      </c>
      <c r="J16" s="18"/>
      <c r="L16" s="16"/>
      <c r="M16" s="18"/>
    </row>
    <row r="17" spans="1:13" ht="14.25">
      <c r="A17" s="19" t="s">
        <v>49</v>
      </c>
      <c r="B17" s="20">
        <v>0</v>
      </c>
      <c r="D17" s="11" t="s">
        <v>48</v>
      </c>
      <c r="J17" s="18"/>
      <c r="L17" s="16"/>
      <c r="M17" s="18"/>
    </row>
    <row r="18" spans="1:13" ht="15.75">
      <c r="A18" s="11" t="s">
        <v>50</v>
      </c>
      <c r="B18" s="21">
        <v>0.1</v>
      </c>
      <c r="C18" s="11" t="s">
        <v>51</v>
      </c>
      <c r="D18" s="11" t="s">
        <v>52</v>
      </c>
      <c r="J18" s="18"/>
      <c r="L18" s="16"/>
      <c r="M18" s="18"/>
    </row>
    <row r="19" spans="1:13" ht="15.75">
      <c r="A19" s="11" t="s">
        <v>53</v>
      </c>
      <c r="B19" s="22" t="e">
        <f>Berechnung_Retention!C44*B18*Berechnung!B9/(Berechnung!B10+B15)/60</f>
        <v>#VALUE!</v>
      </c>
      <c r="C19" s="16" t="s">
        <v>20</v>
      </c>
      <c r="D19" s="11" t="s">
        <v>54</v>
      </c>
      <c r="J19" s="18"/>
      <c r="L19" s="16"/>
      <c r="M19" s="18"/>
    </row>
    <row r="20" spans="1:13">
      <c r="B20" s="23"/>
      <c r="J20" s="16"/>
    </row>
    <row r="21" spans="1:13">
      <c r="B21" s="23"/>
    </row>
    <row r="22" spans="1:13">
      <c r="A22" s="13" t="s">
        <v>18</v>
      </c>
      <c r="B22" s="23"/>
    </row>
    <row r="23" spans="1:13">
      <c r="B23" s="23"/>
    </row>
    <row r="24" spans="1:13" ht="14.25">
      <c r="A24" s="11" t="s">
        <v>21</v>
      </c>
      <c r="B24" s="24" t="e">
        <f>(Berechnung_Retention!E44*Berechnung!B9+Berechnung!B19*60*(B10-2*SQRT(Berechnung_Retention!E44*Berechnung!B9*Berechnung!B10/(Berechnung!B19*60))))/1000</f>
        <v>#VALUE!</v>
      </c>
      <c r="C24" s="11" t="s">
        <v>55</v>
      </c>
      <c r="D24" s="11" t="s">
        <v>56</v>
      </c>
    </row>
    <row r="25" spans="1:13">
      <c r="B25" s="23"/>
    </row>
    <row r="26" spans="1:13" ht="15.75">
      <c r="A26" s="25" t="s">
        <v>57</v>
      </c>
      <c r="B26" s="22" t="e">
        <f>Berechnung_Retention!E44*Berechnung!B9/(Berechnung!B10+Berechnung!B15)/60</f>
        <v>#VALUE!</v>
      </c>
      <c r="C26" s="25" t="s">
        <v>20</v>
      </c>
      <c r="D26" s="11" t="s">
        <v>58</v>
      </c>
    </row>
    <row r="27" spans="1:13">
      <c r="B27" s="23"/>
    </row>
    <row r="28" spans="1:13">
      <c r="A28" s="26" t="s">
        <v>59</v>
      </c>
      <c r="B28" s="27" t="e">
        <f>(B24*1000/B19)/3600</f>
        <v>#VALUE!</v>
      </c>
      <c r="C28" s="26" t="s">
        <v>60</v>
      </c>
      <c r="D28" s="26" t="s">
        <v>61</v>
      </c>
      <c r="E28" s="26"/>
      <c r="F28" s="26"/>
      <c r="G28" s="26"/>
    </row>
    <row r="29" spans="1:13">
      <c r="A29" s="25"/>
      <c r="B29" s="26"/>
      <c r="C29" s="2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8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Berechnung_Retention</vt:lpstr>
      <vt:lpstr>Technische Umsetzung</vt:lpstr>
      <vt:lpstr>Erläuterungen</vt:lpstr>
      <vt:lpstr>Berechnung</vt:lpstr>
      <vt:lpstr>Erläuterungen!Druckbereich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Görgin Fabian GOSSAU_TBA</dc:creator>
  <cp:lastModifiedBy>Bernhard Patrick GOSSAU_TBA</cp:lastModifiedBy>
  <cp:lastPrinted>2016-04-28T09:51:02Z</cp:lastPrinted>
  <dcterms:created xsi:type="dcterms:W3CDTF">2013-02-11T15:39:48Z</dcterms:created>
  <dcterms:modified xsi:type="dcterms:W3CDTF">2022-05-10T06:49:42Z</dcterms:modified>
</cp:coreProperties>
</file>